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760" windowHeight="7848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<sst xmlns="http://schemas.openxmlformats.org/spreadsheetml/2006/main" count="125" uniqueCount="106">
  <si>
    <t>Královéhradecká krajská organizace ČUS</t>
  </si>
  <si>
    <t>U Koruny 292</t>
  </si>
  <si>
    <t>Výdaje</t>
  </si>
  <si>
    <t>501 -</t>
  </si>
  <si>
    <t>Spotřeba materiálu</t>
  </si>
  <si>
    <t>200</t>
  </si>
  <si>
    <t>Kancelářské potřeby</t>
  </si>
  <si>
    <t>400</t>
  </si>
  <si>
    <t>Hygienický materiál</t>
  </si>
  <si>
    <t>500</t>
  </si>
  <si>
    <t>600</t>
  </si>
  <si>
    <t>511 -</t>
  </si>
  <si>
    <t>Opravy a udržování</t>
  </si>
  <si>
    <t>Movitého majetku</t>
  </si>
  <si>
    <t>512 -</t>
  </si>
  <si>
    <t>Cestovné</t>
  </si>
  <si>
    <t>100</t>
  </si>
  <si>
    <t>Cestovné-krajská rada</t>
  </si>
  <si>
    <t>513 -</t>
  </si>
  <si>
    <t>Náklady na reprezentaci</t>
  </si>
  <si>
    <t>Nákl.související s jubilei členů</t>
  </si>
  <si>
    <t>Náklady na pohoštění</t>
  </si>
  <si>
    <t>518 -</t>
  </si>
  <si>
    <t>Ostatní služby</t>
  </si>
  <si>
    <t>Poštovné</t>
  </si>
  <si>
    <t>Pronájem - schůze</t>
  </si>
  <si>
    <t>300</t>
  </si>
  <si>
    <t>Telefonní poplatky</t>
  </si>
  <si>
    <t>Nájemné nebytových prostor</t>
  </si>
  <si>
    <t>509</t>
  </si>
  <si>
    <t>Služby nájemné- energie</t>
  </si>
  <si>
    <t>510</t>
  </si>
  <si>
    <t>Služby spojené s nájemným</t>
  </si>
  <si>
    <t>700</t>
  </si>
  <si>
    <t>521 -</t>
  </si>
  <si>
    <t>Mzdové náklady</t>
  </si>
  <si>
    <t>Mzdy</t>
  </si>
  <si>
    <t>101</t>
  </si>
  <si>
    <t>Mzda - SCS</t>
  </si>
  <si>
    <t>220</t>
  </si>
  <si>
    <t>524 -</t>
  </si>
  <si>
    <t xml:space="preserve">Zákonné pojištění </t>
  </si>
  <si>
    <t>Zdravotní pojištění 9 %</t>
  </si>
  <si>
    <t>Zdravotní pojištění 9 %- SCS</t>
  </si>
  <si>
    <t>Sociální pojištění 24,8 %</t>
  </si>
  <si>
    <t>201</t>
  </si>
  <si>
    <t>Sociální pojištění 24,8 %- SCS</t>
  </si>
  <si>
    <t>527 -</t>
  </si>
  <si>
    <t>Zákonné sociální náklady</t>
  </si>
  <si>
    <t>Příspěvek na stravenky</t>
  </si>
  <si>
    <t>549 -</t>
  </si>
  <si>
    <t>Jiné ostatní náklady</t>
  </si>
  <si>
    <t>Zákonné pojištění majetku a osob</t>
  </si>
  <si>
    <t>Bankovní poplatky</t>
  </si>
  <si>
    <t>581-</t>
  </si>
  <si>
    <t>Poskyt.přísp.zúčt.mezi org.složkami</t>
  </si>
  <si>
    <t>103</t>
  </si>
  <si>
    <t>Příspěvek na Sportovce roku</t>
  </si>
  <si>
    <t>105</t>
  </si>
  <si>
    <t>Příspěvek na Sport.roku ve svazech</t>
  </si>
  <si>
    <t>Poskytnuté členské příspěvky</t>
  </si>
  <si>
    <t>Výdaje celkem</t>
  </si>
  <si>
    <t>Příjmy</t>
  </si>
  <si>
    <t>602 -</t>
  </si>
  <si>
    <t>Tržby z prodeje služeb</t>
  </si>
  <si>
    <t>Tržby z prodeje služeb svazů</t>
  </si>
  <si>
    <t>Tržby z pronájmu</t>
  </si>
  <si>
    <t>Ostatní příjmy</t>
  </si>
  <si>
    <t>644 -</t>
  </si>
  <si>
    <t>Úroky z účtu</t>
  </si>
  <si>
    <t>681 -</t>
  </si>
  <si>
    <t xml:space="preserve">Příspěvky  </t>
  </si>
  <si>
    <t>691-</t>
  </si>
  <si>
    <t>Dotace</t>
  </si>
  <si>
    <t>112</t>
  </si>
  <si>
    <t>Příjmy celkem</t>
  </si>
  <si>
    <t>Propagace</t>
  </si>
  <si>
    <t>Pohonné hmoty, auto</t>
  </si>
  <si>
    <t>ostatní</t>
  </si>
  <si>
    <t>508</t>
  </si>
  <si>
    <t>Anketa sportovci ve svazech</t>
  </si>
  <si>
    <t>503 -</t>
  </si>
  <si>
    <t>711</t>
  </si>
  <si>
    <t>010</t>
  </si>
  <si>
    <t>Školení pracovníků - ubyt.,strava</t>
  </si>
  <si>
    <t>770</t>
  </si>
  <si>
    <t>Školení pracovníků - org.zajištění, popl.</t>
  </si>
  <si>
    <t>581107</t>
  </si>
  <si>
    <t>110</t>
  </si>
  <si>
    <t>001</t>
  </si>
  <si>
    <t>Příspěvek sportovní svazy - LH</t>
  </si>
  <si>
    <t>Příspěvky NSA na činnost</t>
  </si>
  <si>
    <t>500 02 Hradec Králové</t>
  </si>
  <si>
    <t>výsledek</t>
  </si>
  <si>
    <t>2023 - rozpočet</t>
  </si>
  <si>
    <t>2023 - skutečnost</t>
  </si>
  <si>
    <t>čerpání</t>
  </si>
  <si>
    <t xml:space="preserve">Rozpočet 2023 čerpání </t>
  </si>
  <si>
    <t>schválený rozpočet</t>
  </si>
  <si>
    <t>Dohody o prov. práce- SCS, ostatní</t>
  </si>
  <si>
    <t>Dohody o provedení práce - OS  ČUS (dotace KHK)</t>
  </si>
  <si>
    <t>Výsledek hospodaření zisk</t>
  </si>
  <si>
    <t>Nein.dotace KHK- pro KO ČUS</t>
  </si>
  <si>
    <t xml:space="preserve">Nein.dotace KHK- pro OS ČUS </t>
  </si>
  <si>
    <t>Spotřeba mater. do 3 000,- Kč</t>
  </si>
  <si>
    <t>Spotřeba mater. do 40 000,- Kč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</si>
</sst>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.0"/>
    <numFmt numFmtId="168" formatCode="#,##0.0000000"/>
    <numFmt numFmtId="169" formatCode="_-* #,##0.0\ _K_č_-;\-* #,##0.0\ _K_č_-;_-* &quot;-&quot;??\ _K_č_-;_-@_-"/>
    <numFmt numFmtId="170" formatCode="_-* #,##0\ _K_č_-;\-* #,##0\ _K_č_-;_-* &quot;-&quot;??\ _K_č_-;_-@_-"/>
    <numFmt numFmtId="171" formatCode="[$-405]d\.\ mmmm\ yyyy"/>
    <numFmt numFmtId="172" formatCode="0.E+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170" fontId="0" fillId="0" borderId="0" xfId="34" applyNumberFormat="1" applyFont="1" applyAlignment="1">
      <alignment horizontal="center"/>
    </xf>
    <xf numFmtId="0" fontId="5" fillId="0" borderId="0" xfId="0" applyFont="1" applyAlignment="1">
      <alignment horizontal="right"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170" fontId="0" fillId="0" borderId="0" xfId="0" applyNumberFormat="1" applyFont="1" applyAlignment="1">
      <alignment/>
    </xf>
    <xf numFmtId="170" fontId="23" fillId="0" borderId="0" xfId="34" applyNumberFormat="1" applyFont="1" applyAlignment="1">
      <alignment horizontal="center"/>
    </xf>
    <xf numFmtId="170" fontId="24" fillId="0" borderId="10" xfId="34" applyNumberFormat="1" applyFont="1" applyBorder="1" applyAlignment="1">
      <alignment horizontal="left"/>
    </xf>
    <xf numFmtId="170" fontId="0" fillId="0" borderId="0" xfId="0" applyNumberFormat="1" applyFont="1" applyAlignment="1">
      <alignment/>
    </xf>
    <xf numFmtId="170" fontId="45" fillId="0" borderId="0" xfId="0" applyNumberFormat="1" applyFont="1" applyAlignment="1">
      <alignment/>
    </xf>
    <xf numFmtId="4" fontId="0" fillId="0" borderId="0" xfId="0" applyNumberFormat="1" applyAlignment="1">
      <alignment horizontal="left"/>
    </xf>
    <xf numFmtId="4" fontId="0" fillId="0" borderId="0" xfId="34" applyNumberFormat="1" applyFont="1" applyAlignment="1">
      <alignment horizontal="left"/>
    </xf>
    <xf numFmtId="3" fontId="0" fillId="0" borderId="0" xfId="0" applyNumberFormat="1" applyAlignment="1">
      <alignment horizontal="left"/>
    </xf>
    <xf numFmtId="170" fontId="25" fillId="0" borderId="11" xfId="34" applyNumberFormat="1" applyFont="1" applyBorder="1" applyAlignment="1">
      <alignment/>
    </xf>
    <xf numFmtId="49" fontId="45" fillId="0" borderId="12" xfId="0" applyNumberFormat="1" applyFont="1" applyBorder="1" applyAlignment="1">
      <alignment/>
    </xf>
    <xf numFmtId="49" fontId="46" fillId="0" borderId="12" xfId="0" applyNumberFormat="1" applyFont="1" applyBorder="1" applyAlignment="1">
      <alignment horizontal="right"/>
    </xf>
    <xf numFmtId="49" fontId="45" fillId="0" borderId="12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left"/>
    </xf>
    <xf numFmtId="1" fontId="45" fillId="0" borderId="12" xfId="0" applyNumberFormat="1" applyFont="1" applyBorder="1" applyAlignment="1">
      <alignment horizontal="right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 wrapText="1"/>
    </xf>
    <xf numFmtId="1" fontId="4" fillId="0" borderId="14" xfId="0" applyNumberFormat="1" applyFont="1" applyBorder="1" applyAlignment="1">
      <alignment horizontal="left" wrapText="1"/>
    </xf>
    <xf numFmtId="0" fontId="4" fillId="0" borderId="15" xfId="0" applyFont="1" applyBorder="1" applyAlignment="1">
      <alignment wrapText="1"/>
    </xf>
    <xf numFmtId="1" fontId="45" fillId="0" borderId="11" xfId="0" applyNumberFormat="1" applyFont="1" applyBorder="1" applyAlignment="1">
      <alignment horizontal="left"/>
    </xf>
    <xf numFmtId="3" fontId="45" fillId="0" borderId="11" xfId="34" applyNumberFormat="1" applyFont="1" applyBorder="1" applyAlignment="1">
      <alignment horizontal="center"/>
    </xf>
    <xf numFmtId="3" fontId="45" fillId="0" borderId="11" xfId="0" applyNumberFormat="1" applyFont="1" applyBorder="1" applyAlignment="1">
      <alignment horizontal="center"/>
    </xf>
    <xf numFmtId="3" fontId="45" fillId="0" borderId="16" xfId="34" applyNumberFormat="1" applyFont="1" applyBorder="1" applyAlignment="1">
      <alignment horizontal="center"/>
    </xf>
    <xf numFmtId="3" fontId="45" fillId="0" borderId="16" xfId="0" applyNumberFormat="1" applyFont="1" applyBorder="1" applyAlignment="1">
      <alignment horizontal="center"/>
    </xf>
    <xf numFmtId="3" fontId="45" fillId="0" borderId="16" xfId="0" applyNumberFormat="1" applyFont="1" applyBorder="1" applyAlignment="1">
      <alignment/>
    </xf>
    <xf numFmtId="0" fontId="45" fillId="0" borderId="11" xfId="0" applyFon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1" fontId="45" fillId="0" borderId="18" xfId="0" applyNumberFormat="1" applyFont="1" applyBorder="1" applyAlignment="1">
      <alignment horizontal="left"/>
    </xf>
    <xf numFmtId="3" fontId="45" fillId="0" borderId="18" xfId="34" applyNumberFormat="1" applyFont="1" applyBorder="1" applyAlignment="1">
      <alignment horizontal="center"/>
    </xf>
    <xf numFmtId="3" fontId="45" fillId="0" borderId="18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left"/>
    </xf>
    <xf numFmtId="1" fontId="4" fillId="0" borderId="20" xfId="0" applyNumberFormat="1" applyFont="1" applyBorder="1" applyAlignment="1">
      <alignment horizontal="left" wrapText="1"/>
    </xf>
    <xf numFmtId="3" fontId="45" fillId="0" borderId="21" xfId="0" applyNumberFormat="1" applyFont="1" applyBorder="1" applyAlignment="1">
      <alignment horizontal="left"/>
    </xf>
    <xf numFmtId="3" fontId="45" fillId="0" borderId="22" xfId="0" applyNumberFormat="1" applyFont="1" applyBorder="1" applyAlignment="1">
      <alignment horizontal="left"/>
    </xf>
    <xf numFmtId="0" fontId="0" fillId="0" borderId="21" xfId="0" applyBorder="1" applyAlignment="1">
      <alignment/>
    </xf>
    <xf numFmtId="3" fontId="46" fillId="0" borderId="18" xfId="0" applyNumberFormat="1" applyFont="1" applyBorder="1" applyAlignment="1">
      <alignment horizontal="center"/>
    </xf>
    <xf numFmtId="3" fontId="46" fillId="0" borderId="11" xfId="0" applyNumberFormat="1" applyFont="1" applyBorder="1" applyAlignment="1">
      <alignment horizontal="center"/>
    </xf>
    <xf numFmtId="3" fontId="46" fillId="0" borderId="18" xfId="34" applyNumberFormat="1" applyFont="1" applyBorder="1" applyAlignment="1">
      <alignment horizontal="center"/>
    </xf>
    <xf numFmtId="3" fontId="46" fillId="0" borderId="11" xfId="34" applyNumberFormat="1" applyFont="1" applyBorder="1" applyAlignment="1">
      <alignment horizontal="center"/>
    </xf>
    <xf numFmtId="170" fontId="27" fillId="0" borderId="23" xfId="34" applyNumberFormat="1" applyFont="1" applyBorder="1" applyAlignment="1">
      <alignment vertical="center"/>
    </xf>
    <xf numFmtId="170" fontId="27" fillId="0" borderId="10" xfId="34" applyNumberFormat="1" applyFont="1" applyBorder="1" applyAlignment="1">
      <alignment vertical="center"/>
    </xf>
    <xf numFmtId="3" fontId="46" fillId="0" borderId="16" xfId="0" applyNumberFormat="1" applyFont="1" applyBorder="1" applyAlignment="1">
      <alignment horizontal="center"/>
    </xf>
    <xf numFmtId="170" fontId="23" fillId="0" borderId="11" xfId="34" applyNumberFormat="1" applyFont="1" applyBorder="1" applyAlignment="1">
      <alignment horizontal="right"/>
    </xf>
    <xf numFmtId="170" fontId="23" fillId="0" borderId="16" xfId="34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26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49" fontId="45" fillId="0" borderId="29" xfId="0" applyNumberFormat="1" applyFont="1" applyBorder="1" applyAlignment="1">
      <alignment horizontal="right"/>
    </xf>
    <xf numFmtId="0" fontId="45" fillId="0" borderId="30" xfId="0" applyFont="1" applyBorder="1" applyAlignment="1">
      <alignment wrapText="1"/>
    </xf>
    <xf numFmtId="3" fontId="45" fillId="0" borderId="31" xfId="0" applyNumberFormat="1" applyFont="1" applyBorder="1" applyAlignment="1">
      <alignment horizontal="center"/>
    </xf>
    <xf numFmtId="3" fontId="45" fillId="0" borderId="32" xfId="0" applyNumberFormat="1" applyFont="1" applyBorder="1" applyAlignment="1">
      <alignment horizontal="center"/>
    </xf>
    <xf numFmtId="0" fontId="4" fillId="0" borderId="20" xfId="0" applyFont="1" applyBorder="1" applyAlignment="1">
      <alignment wrapText="1"/>
    </xf>
    <xf numFmtId="49" fontId="4" fillId="0" borderId="2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" fontId="4" fillId="0" borderId="13" xfId="0" applyNumberFormat="1" applyFont="1" applyBorder="1" applyAlignment="1">
      <alignment horizontal="left"/>
    </xf>
    <xf numFmtId="1" fontId="4" fillId="0" borderId="15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3" fontId="28" fillId="0" borderId="16" xfId="0" applyNumberFormat="1" applyFont="1" applyBorder="1" applyAlignment="1">
      <alignment horizontal="center"/>
    </xf>
    <xf numFmtId="3" fontId="28" fillId="0" borderId="11" xfId="0" applyNumberFormat="1" applyFont="1" applyBorder="1" applyAlignment="1">
      <alignment horizontal="center"/>
    </xf>
    <xf numFmtId="3" fontId="0" fillId="0" borderId="27" xfId="0" applyNumberForma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5"/>
  <sheetViews>
    <sheetView tabSelected="1" zoomScalePageLayoutView="0" workbookViewId="0" topLeftCell="A62">
      <selection activeCell="G86" sqref="G86"/>
    </sheetView>
  </sheetViews>
  <sheetFormatPr defaultColWidth="9.140625" defaultRowHeight="15"/>
  <cols>
    <col min="1" max="1" width="4.28125" style="0" customWidth="1"/>
    <col min="2" max="2" width="6.57421875" style="0" customWidth="1"/>
    <col min="3" max="3" width="37.28125" style="4" customWidth="1"/>
    <col min="4" max="4" width="17.00390625" style="6" customWidth="1"/>
    <col min="5" max="5" width="16.7109375" style="11" customWidth="1"/>
    <col min="6" max="6" width="18.00390625" style="0" customWidth="1"/>
  </cols>
  <sheetData>
    <row r="1" spans="2:4" ht="14.25">
      <c r="B1" s="61" t="s">
        <v>0</v>
      </c>
      <c r="C1" s="61"/>
      <c r="D1" s="2"/>
    </row>
    <row r="2" spans="2:4" ht="14.25">
      <c r="B2" s="61" t="s">
        <v>1</v>
      </c>
      <c r="C2" s="61"/>
      <c r="D2" s="2"/>
    </row>
    <row r="3" spans="2:4" ht="14.25">
      <c r="B3" s="61" t="s">
        <v>92</v>
      </c>
      <c r="C3" s="61"/>
      <c r="D3" s="2"/>
    </row>
    <row r="4" spans="2:5" ht="33" customHeight="1">
      <c r="B4" s="64" t="s">
        <v>97</v>
      </c>
      <c r="C4" s="64"/>
      <c r="D4" s="64"/>
      <c r="E4" s="64"/>
    </row>
    <row r="5" spans="2:5" ht="6.75" customHeight="1" thickBot="1">
      <c r="B5" s="1"/>
      <c r="C5" s="3"/>
      <c r="D5" s="7"/>
      <c r="E5" s="12"/>
    </row>
    <row r="6" spans="2:6" ht="30" customHeight="1">
      <c r="B6" s="50" t="s">
        <v>2</v>
      </c>
      <c r="C6" s="51"/>
      <c r="D6" s="52" t="s">
        <v>98</v>
      </c>
      <c r="E6" s="53" t="s">
        <v>96</v>
      </c>
      <c r="F6" s="54" t="s">
        <v>93</v>
      </c>
    </row>
    <row r="7" spans="2:6" s="5" customFormat="1" ht="12">
      <c r="B7" s="15"/>
      <c r="C7" s="21"/>
      <c r="D7" s="32"/>
      <c r="E7" s="24"/>
      <c r="F7" s="30"/>
    </row>
    <row r="8" spans="2:6" s="5" customFormat="1" ht="12">
      <c r="B8" s="16" t="s">
        <v>3</v>
      </c>
      <c r="C8" s="21" t="s">
        <v>4</v>
      </c>
      <c r="D8" s="42">
        <f>SUM(D9:D13)</f>
        <v>233133</v>
      </c>
      <c r="E8" s="43">
        <f>SUM(E9:E13)</f>
        <v>108818</v>
      </c>
      <c r="F8" s="43">
        <f>D8-E8</f>
        <v>124315</v>
      </c>
    </row>
    <row r="9" spans="2:6" s="5" customFormat="1" ht="12">
      <c r="B9" s="17" t="s">
        <v>5</v>
      </c>
      <c r="C9" s="21" t="s">
        <v>6</v>
      </c>
      <c r="D9" s="34">
        <v>18633</v>
      </c>
      <c r="E9" s="26">
        <v>20438</v>
      </c>
      <c r="F9" s="25">
        <f aca="true" t="shared" si="0" ref="F9:F16">D9-E9</f>
        <v>-1805</v>
      </c>
    </row>
    <row r="10" spans="2:6" s="5" customFormat="1" ht="12">
      <c r="B10" s="17" t="s">
        <v>79</v>
      </c>
      <c r="C10" s="21" t="s">
        <v>76</v>
      </c>
      <c r="D10" s="34">
        <v>40000</v>
      </c>
      <c r="E10" s="26">
        <v>0</v>
      </c>
      <c r="F10" s="25">
        <f t="shared" si="0"/>
        <v>40000</v>
      </c>
    </row>
    <row r="11" spans="2:6" s="5" customFormat="1" ht="12">
      <c r="B11" s="17" t="s">
        <v>7</v>
      </c>
      <c r="C11" s="21" t="s">
        <v>8</v>
      </c>
      <c r="D11" s="34">
        <v>0</v>
      </c>
      <c r="E11" s="26">
        <v>1226</v>
      </c>
      <c r="F11" s="25">
        <f t="shared" si="0"/>
        <v>-1226</v>
      </c>
    </row>
    <row r="12" spans="2:6" s="5" customFormat="1" ht="12">
      <c r="B12" s="17" t="s">
        <v>9</v>
      </c>
      <c r="C12" s="21" t="s">
        <v>104</v>
      </c>
      <c r="D12" s="34">
        <v>44500</v>
      </c>
      <c r="E12" s="66">
        <v>32834</v>
      </c>
      <c r="F12" s="25">
        <f t="shared" si="0"/>
        <v>11666</v>
      </c>
    </row>
    <row r="13" spans="2:6" s="5" customFormat="1" ht="12">
      <c r="B13" s="17" t="s">
        <v>10</v>
      </c>
      <c r="C13" s="21" t="s">
        <v>105</v>
      </c>
      <c r="D13" s="34">
        <v>130000</v>
      </c>
      <c r="E13" s="26">
        <v>54320</v>
      </c>
      <c r="F13" s="25">
        <f t="shared" si="0"/>
        <v>75680</v>
      </c>
    </row>
    <row r="14" spans="2:6" s="5" customFormat="1" ht="12">
      <c r="B14" s="16" t="s">
        <v>81</v>
      </c>
      <c r="C14" s="21" t="s">
        <v>77</v>
      </c>
      <c r="D14" s="40">
        <v>30000</v>
      </c>
      <c r="E14" s="41">
        <v>22006</v>
      </c>
      <c r="F14" s="43">
        <f t="shared" si="0"/>
        <v>7994</v>
      </c>
    </row>
    <row r="15" spans="2:6" s="5" customFormat="1" ht="12">
      <c r="B15" s="16" t="s">
        <v>11</v>
      </c>
      <c r="C15" s="21" t="s">
        <v>12</v>
      </c>
      <c r="D15" s="42">
        <v>10000</v>
      </c>
      <c r="E15" s="43">
        <v>7467</v>
      </c>
      <c r="F15" s="43">
        <f t="shared" si="0"/>
        <v>2533</v>
      </c>
    </row>
    <row r="16" spans="2:6" s="5" customFormat="1" ht="12">
      <c r="B16" s="17" t="s">
        <v>5</v>
      </c>
      <c r="C16" s="21" t="s">
        <v>13</v>
      </c>
      <c r="D16" s="34">
        <v>10000</v>
      </c>
      <c r="E16" s="26">
        <v>7467</v>
      </c>
      <c r="F16" s="25">
        <f t="shared" si="0"/>
        <v>2533</v>
      </c>
    </row>
    <row r="17" spans="2:6" s="5" customFormat="1" ht="10.5" customHeight="1">
      <c r="B17" s="17"/>
      <c r="C17" s="21"/>
      <c r="D17" s="34"/>
      <c r="E17" s="26"/>
      <c r="F17" s="26"/>
    </row>
    <row r="18" spans="2:6" s="5" customFormat="1" ht="12">
      <c r="B18" s="16" t="s">
        <v>14</v>
      </c>
      <c r="C18" s="21" t="s">
        <v>15</v>
      </c>
      <c r="D18" s="42">
        <f>SUM(D19:D20)</f>
        <v>30000</v>
      </c>
      <c r="E18" s="43">
        <f>SUM(E19:E20)</f>
        <v>33332</v>
      </c>
      <c r="F18" s="43">
        <f>D18-E18</f>
        <v>-3332</v>
      </c>
    </row>
    <row r="19" spans="2:6" s="5" customFormat="1" ht="12">
      <c r="B19" s="17" t="s">
        <v>16</v>
      </c>
      <c r="C19" s="21" t="s">
        <v>15</v>
      </c>
      <c r="D19" s="34">
        <v>20000</v>
      </c>
      <c r="E19" s="26">
        <v>27820</v>
      </c>
      <c r="F19" s="25">
        <f>D19-E19</f>
        <v>-7820</v>
      </c>
    </row>
    <row r="20" spans="2:6" s="5" customFormat="1" ht="12">
      <c r="B20" s="17" t="s">
        <v>5</v>
      </c>
      <c r="C20" s="21" t="s">
        <v>17</v>
      </c>
      <c r="D20" s="34">
        <v>10000</v>
      </c>
      <c r="E20" s="26">
        <v>5512</v>
      </c>
      <c r="F20" s="25">
        <f>D20-E20</f>
        <v>4488</v>
      </c>
    </row>
    <row r="21" spans="2:6" s="5" customFormat="1" ht="8.25" customHeight="1">
      <c r="B21" s="17"/>
      <c r="C21" s="21"/>
      <c r="D21" s="34"/>
      <c r="E21" s="26"/>
      <c r="F21" s="26"/>
    </row>
    <row r="22" spans="2:6" s="5" customFormat="1" ht="12">
      <c r="B22" s="16" t="s">
        <v>18</v>
      </c>
      <c r="C22" s="21" t="s">
        <v>19</v>
      </c>
      <c r="D22" s="42">
        <f>SUM(D23:D24)</f>
        <v>16000</v>
      </c>
      <c r="E22" s="43">
        <f>SUM(E23:E24)</f>
        <v>6807</v>
      </c>
      <c r="F22" s="43">
        <f>D22-E22</f>
        <v>9193</v>
      </c>
    </row>
    <row r="23" spans="2:6" s="5" customFormat="1" ht="12">
      <c r="B23" s="17" t="s">
        <v>16</v>
      </c>
      <c r="C23" s="21" t="s">
        <v>20</v>
      </c>
      <c r="D23" s="34">
        <v>6000</v>
      </c>
      <c r="E23" s="26">
        <v>1861</v>
      </c>
      <c r="F23" s="25">
        <f>D23-E23</f>
        <v>4139</v>
      </c>
    </row>
    <row r="24" spans="2:6" s="5" customFormat="1" ht="12">
      <c r="B24" s="17" t="s">
        <v>5</v>
      </c>
      <c r="C24" s="21" t="s">
        <v>21</v>
      </c>
      <c r="D24" s="34">
        <v>10000</v>
      </c>
      <c r="E24" s="26">
        <v>4946</v>
      </c>
      <c r="F24" s="25">
        <f>D24-E24</f>
        <v>5054</v>
      </c>
    </row>
    <row r="25" spans="2:6" s="5" customFormat="1" ht="9" customHeight="1">
      <c r="B25" s="17"/>
      <c r="C25" s="21"/>
      <c r="D25" s="34"/>
      <c r="E25" s="26"/>
      <c r="F25" s="26"/>
    </row>
    <row r="26" spans="2:6" s="5" customFormat="1" ht="12">
      <c r="B26" s="16" t="s">
        <v>22</v>
      </c>
      <c r="C26" s="21" t="s">
        <v>23</v>
      </c>
      <c r="D26" s="42">
        <f>SUM(D27:D36)</f>
        <v>519000</v>
      </c>
      <c r="E26" s="43">
        <f>SUM(E27:E36)</f>
        <v>505140.14</v>
      </c>
      <c r="F26" s="43">
        <f>D26-E26</f>
        <v>13859.859999999986</v>
      </c>
    </row>
    <row r="27" spans="2:6" s="5" customFormat="1" ht="12">
      <c r="B27" s="17" t="s">
        <v>83</v>
      </c>
      <c r="C27" s="21" t="s">
        <v>80</v>
      </c>
      <c r="D27" s="33">
        <v>70000</v>
      </c>
      <c r="E27" s="25">
        <v>80705.88</v>
      </c>
      <c r="F27" s="25">
        <f aca="true" t="shared" si="1" ref="F27:F37">D27-E27</f>
        <v>-10705.880000000005</v>
      </c>
    </row>
    <row r="28" spans="2:6" s="5" customFormat="1" ht="12">
      <c r="B28" s="17" t="s">
        <v>16</v>
      </c>
      <c r="C28" s="21" t="s">
        <v>24</v>
      </c>
      <c r="D28" s="34">
        <v>2000</v>
      </c>
      <c r="E28" s="26">
        <v>279</v>
      </c>
      <c r="F28" s="25">
        <f t="shared" si="1"/>
        <v>1721</v>
      </c>
    </row>
    <row r="29" spans="2:6" s="5" customFormat="1" ht="12">
      <c r="B29" s="17" t="s">
        <v>5</v>
      </c>
      <c r="C29" s="21" t="s">
        <v>25</v>
      </c>
      <c r="D29" s="34">
        <v>5000</v>
      </c>
      <c r="E29" s="26">
        <v>2722.5</v>
      </c>
      <c r="F29" s="25">
        <f t="shared" si="1"/>
        <v>2277.5</v>
      </c>
    </row>
    <row r="30" spans="2:6" s="5" customFormat="1" ht="12">
      <c r="B30" s="17" t="s">
        <v>26</v>
      </c>
      <c r="C30" s="21" t="s">
        <v>27</v>
      </c>
      <c r="D30" s="34">
        <v>40000</v>
      </c>
      <c r="E30" s="26">
        <v>38166.75</v>
      </c>
      <c r="F30" s="25">
        <f t="shared" si="1"/>
        <v>1833.25</v>
      </c>
    </row>
    <row r="31" spans="2:6" s="5" customFormat="1" ht="12">
      <c r="B31" s="17" t="s">
        <v>9</v>
      </c>
      <c r="C31" s="21" t="s">
        <v>28</v>
      </c>
      <c r="D31" s="34">
        <v>160000</v>
      </c>
      <c r="E31" s="26">
        <v>159152</v>
      </c>
      <c r="F31" s="25">
        <f t="shared" si="1"/>
        <v>848</v>
      </c>
    </row>
    <row r="32" spans="2:6" s="5" customFormat="1" ht="12">
      <c r="B32" s="17" t="s">
        <v>29</v>
      </c>
      <c r="C32" s="21" t="s">
        <v>30</v>
      </c>
      <c r="D32" s="34">
        <v>70000</v>
      </c>
      <c r="E32" s="66">
        <v>46020</v>
      </c>
      <c r="F32" s="25">
        <f t="shared" si="1"/>
        <v>23980</v>
      </c>
    </row>
    <row r="33" spans="2:6" s="5" customFormat="1" ht="12">
      <c r="B33" s="17" t="s">
        <v>31</v>
      </c>
      <c r="C33" s="21" t="s">
        <v>32</v>
      </c>
      <c r="D33" s="34">
        <v>2000</v>
      </c>
      <c r="E33" s="26">
        <v>1521.68</v>
      </c>
      <c r="F33" s="25">
        <f t="shared" si="1"/>
        <v>478.31999999999994</v>
      </c>
    </row>
    <row r="34" spans="2:6" s="5" customFormat="1" ht="12">
      <c r="B34" s="17" t="s">
        <v>33</v>
      </c>
      <c r="C34" s="21" t="s">
        <v>23</v>
      </c>
      <c r="D34" s="34">
        <v>95000</v>
      </c>
      <c r="E34" s="26">
        <v>83315.33</v>
      </c>
      <c r="F34" s="25">
        <f t="shared" si="1"/>
        <v>11684.669999999998</v>
      </c>
    </row>
    <row r="35" spans="2:6" s="5" customFormat="1" ht="12">
      <c r="B35" s="17" t="s">
        <v>82</v>
      </c>
      <c r="C35" s="21" t="s">
        <v>84</v>
      </c>
      <c r="D35" s="34">
        <v>35000</v>
      </c>
      <c r="E35" s="26">
        <v>61557</v>
      </c>
      <c r="F35" s="25">
        <f t="shared" si="1"/>
        <v>-26557</v>
      </c>
    </row>
    <row r="36" spans="2:6" s="5" customFormat="1" ht="12">
      <c r="B36" s="17" t="s">
        <v>85</v>
      </c>
      <c r="C36" s="21" t="s">
        <v>86</v>
      </c>
      <c r="D36" s="34">
        <v>40000</v>
      </c>
      <c r="E36" s="26">
        <v>31700</v>
      </c>
      <c r="F36" s="25">
        <f t="shared" si="1"/>
        <v>8300</v>
      </c>
    </row>
    <row r="37" spans="2:6" s="5" customFormat="1" ht="12">
      <c r="B37" s="16" t="s">
        <v>34</v>
      </c>
      <c r="C37" s="21" t="s">
        <v>35</v>
      </c>
      <c r="D37" s="42">
        <f>SUM(D38:D41)</f>
        <v>1156300</v>
      </c>
      <c r="E37" s="43">
        <f>SUM(E38:E41)</f>
        <v>1170015</v>
      </c>
      <c r="F37" s="43">
        <f t="shared" si="1"/>
        <v>-13715</v>
      </c>
    </row>
    <row r="38" spans="2:6" s="5" customFormat="1" ht="12">
      <c r="B38" s="17" t="s">
        <v>16</v>
      </c>
      <c r="C38" s="21" t="s">
        <v>36</v>
      </c>
      <c r="D38" s="34"/>
      <c r="E38" s="26"/>
      <c r="F38" s="26"/>
    </row>
    <row r="39" spans="2:6" s="5" customFormat="1" ht="12">
      <c r="B39" s="17" t="s">
        <v>37</v>
      </c>
      <c r="C39" s="21" t="s">
        <v>38</v>
      </c>
      <c r="D39" s="34">
        <v>516300</v>
      </c>
      <c r="E39" s="26">
        <v>564415</v>
      </c>
      <c r="F39" s="25">
        <f>D39-E39</f>
        <v>-48115</v>
      </c>
    </row>
    <row r="40" spans="2:6" s="5" customFormat="1" ht="12.75" customHeight="1">
      <c r="B40" s="17" t="s">
        <v>39</v>
      </c>
      <c r="C40" s="21" t="s">
        <v>100</v>
      </c>
      <c r="D40" s="34">
        <v>180000</v>
      </c>
      <c r="E40" s="26">
        <v>180000</v>
      </c>
      <c r="F40" s="25">
        <f>D40-E40</f>
        <v>0</v>
      </c>
    </row>
    <row r="41" spans="2:6" s="5" customFormat="1" ht="12">
      <c r="B41" s="17" t="s">
        <v>39</v>
      </c>
      <c r="C41" s="21" t="s">
        <v>99</v>
      </c>
      <c r="D41" s="34">
        <v>460000</v>
      </c>
      <c r="E41" s="26">
        <v>425600</v>
      </c>
      <c r="F41" s="25">
        <f>D41-E41</f>
        <v>34400</v>
      </c>
    </row>
    <row r="42" spans="2:6" s="5" customFormat="1" ht="9.75" customHeight="1">
      <c r="B42" s="17"/>
      <c r="C42" s="21"/>
      <c r="D42" s="34"/>
      <c r="E42" s="26"/>
      <c r="F42" s="26"/>
    </row>
    <row r="43" spans="2:6" s="5" customFormat="1" ht="12">
      <c r="B43" s="16" t="s">
        <v>40</v>
      </c>
      <c r="C43" s="21" t="s">
        <v>41</v>
      </c>
      <c r="D43" s="42">
        <f>SUM(D44:D47)</f>
        <v>174567</v>
      </c>
      <c r="E43" s="43">
        <f>SUM(E44:E47)</f>
        <v>190775</v>
      </c>
      <c r="F43" s="43">
        <f>D43-E43</f>
        <v>-16208</v>
      </c>
    </row>
    <row r="44" spans="2:6" s="5" customFormat="1" ht="12">
      <c r="B44" s="17" t="s">
        <v>16</v>
      </c>
      <c r="C44" s="21" t="s">
        <v>42</v>
      </c>
      <c r="D44" s="34">
        <v>0</v>
      </c>
      <c r="E44" s="26">
        <v>0</v>
      </c>
      <c r="F44" s="26"/>
    </row>
    <row r="45" spans="2:6" s="5" customFormat="1" ht="12">
      <c r="B45" s="17" t="s">
        <v>37</v>
      </c>
      <c r="C45" s="21" t="s">
        <v>43</v>
      </c>
      <c r="D45" s="34">
        <v>46525</v>
      </c>
      <c r="E45" s="26">
        <v>50796</v>
      </c>
      <c r="F45" s="26">
        <f>D45-E45</f>
        <v>-4271</v>
      </c>
    </row>
    <row r="46" spans="2:6" s="5" customFormat="1" ht="12">
      <c r="B46" s="17" t="s">
        <v>5</v>
      </c>
      <c r="C46" s="21" t="s">
        <v>44</v>
      </c>
      <c r="D46" s="34">
        <v>0</v>
      </c>
      <c r="E46" s="26">
        <v>0</v>
      </c>
      <c r="F46" s="26"/>
    </row>
    <row r="47" spans="2:6" s="5" customFormat="1" ht="12">
      <c r="B47" s="17" t="s">
        <v>45</v>
      </c>
      <c r="C47" s="21" t="s">
        <v>46</v>
      </c>
      <c r="D47" s="34">
        <v>128042</v>
      </c>
      <c r="E47" s="26">
        <v>139979</v>
      </c>
      <c r="F47" s="26">
        <f>D47-E47</f>
        <v>-11937</v>
      </c>
    </row>
    <row r="48" spans="2:6" s="5" customFormat="1" ht="12">
      <c r="B48" s="17"/>
      <c r="C48" s="21"/>
      <c r="D48" s="34"/>
      <c r="E48" s="26"/>
      <c r="F48" s="26"/>
    </row>
    <row r="49" spans="2:6" s="5" customFormat="1" ht="12">
      <c r="B49" s="16" t="s">
        <v>47</v>
      </c>
      <c r="C49" s="21" t="s">
        <v>48</v>
      </c>
      <c r="D49" s="40">
        <v>11000</v>
      </c>
      <c r="E49" s="41">
        <v>12390</v>
      </c>
      <c r="F49" s="41">
        <f>D49-E49</f>
        <v>-1390</v>
      </c>
    </row>
    <row r="50" spans="2:6" s="5" customFormat="1" ht="12">
      <c r="B50" s="17" t="s">
        <v>16</v>
      </c>
      <c r="C50" s="21" t="s">
        <v>49</v>
      </c>
      <c r="D50" s="34">
        <v>11000</v>
      </c>
      <c r="E50" s="26">
        <v>12390</v>
      </c>
      <c r="F50" s="26">
        <f>D50-E50</f>
        <v>-1390</v>
      </c>
    </row>
    <row r="51" spans="2:6" s="5" customFormat="1" ht="12">
      <c r="B51" s="17"/>
      <c r="C51" s="21"/>
      <c r="D51" s="34"/>
      <c r="E51" s="26"/>
      <c r="F51" s="26"/>
    </row>
    <row r="52" spans="2:6" s="5" customFormat="1" ht="12">
      <c r="B52" s="16" t="s">
        <v>50</v>
      </c>
      <c r="C52" s="21" t="s">
        <v>51</v>
      </c>
      <c r="D52" s="40">
        <f>SUM(D53:D55)</f>
        <v>13000</v>
      </c>
      <c r="E52" s="41">
        <f>SUM(E53:E55)</f>
        <v>3228</v>
      </c>
      <c r="F52" s="41">
        <f>D52-E52</f>
        <v>9772</v>
      </c>
    </row>
    <row r="53" spans="2:6" s="5" customFormat="1" ht="12">
      <c r="B53" s="17" t="s">
        <v>16</v>
      </c>
      <c r="C53" s="21" t="s">
        <v>52</v>
      </c>
      <c r="D53" s="34">
        <v>3000</v>
      </c>
      <c r="E53" s="26">
        <v>3161</v>
      </c>
      <c r="F53" s="26">
        <f aca="true" t="shared" si="2" ref="F53:F58">D53-E53</f>
        <v>-161</v>
      </c>
    </row>
    <row r="54" spans="2:6" s="5" customFormat="1" ht="12">
      <c r="B54" s="17" t="s">
        <v>7</v>
      </c>
      <c r="C54" s="21" t="s">
        <v>53</v>
      </c>
      <c r="D54" s="34">
        <v>0</v>
      </c>
      <c r="E54" s="26">
        <v>67</v>
      </c>
      <c r="F54" s="26">
        <f t="shared" si="2"/>
        <v>-67</v>
      </c>
    </row>
    <row r="55" spans="2:6" s="5" customFormat="1" ht="12">
      <c r="B55" s="17"/>
      <c r="C55" s="21" t="s">
        <v>78</v>
      </c>
      <c r="D55" s="34">
        <v>10000</v>
      </c>
      <c r="E55" s="26">
        <v>0</v>
      </c>
      <c r="F55" s="26">
        <f t="shared" si="2"/>
        <v>10000</v>
      </c>
    </row>
    <row r="56" spans="2:6" s="5" customFormat="1" ht="12">
      <c r="B56" s="16" t="s">
        <v>54</v>
      </c>
      <c r="C56" s="21" t="s">
        <v>55</v>
      </c>
      <c r="D56" s="40">
        <v>35000</v>
      </c>
      <c r="E56" s="41">
        <v>35000</v>
      </c>
      <c r="F56" s="26">
        <f t="shared" si="2"/>
        <v>0</v>
      </c>
    </row>
    <row r="57" spans="2:6" s="5" customFormat="1" ht="12">
      <c r="B57" s="17" t="s">
        <v>56</v>
      </c>
      <c r="C57" s="21" t="s">
        <v>57</v>
      </c>
      <c r="D57" s="34">
        <v>35000</v>
      </c>
      <c r="E57" s="26">
        <v>35000</v>
      </c>
      <c r="F57" s="41">
        <f t="shared" si="2"/>
        <v>0</v>
      </c>
    </row>
    <row r="58" spans="2:6" s="5" customFormat="1" ht="12">
      <c r="B58" s="17" t="s">
        <v>58</v>
      </c>
      <c r="C58" s="21" t="s">
        <v>59</v>
      </c>
      <c r="D58" s="34">
        <v>0</v>
      </c>
      <c r="E58" s="26">
        <v>0</v>
      </c>
      <c r="F58" s="41">
        <f t="shared" si="2"/>
        <v>0</v>
      </c>
    </row>
    <row r="59" spans="2:6" s="5" customFormat="1" ht="12">
      <c r="B59" s="17"/>
      <c r="C59" s="21"/>
      <c r="D59" s="34"/>
      <c r="E59" s="26"/>
      <c r="F59" s="26"/>
    </row>
    <row r="60" spans="2:6" s="5" customFormat="1" ht="12">
      <c r="B60" s="16" t="s">
        <v>87</v>
      </c>
      <c r="C60" s="21" t="s">
        <v>60</v>
      </c>
      <c r="D60" s="34">
        <v>2000</v>
      </c>
      <c r="E60" s="26">
        <v>2000</v>
      </c>
      <c r="F60" s="26">
        <f>D60-E60</f>
        <v>0</v>
      </c>
    </row>
    <row r="61" spans="2:6" s="5" customFormat="1" ht="12">
      <c r="B61" s="17"/>
      <c r="C61" s="21"/>
      <c r="D61" s="34"/>
      <c r="E61" s="26"/>
      <c r="F61" s="26"/>
    </row>
    <row r="62" spans="2:6" s="5" customFormat="1" ht="12">
      <c r="B62" s="17"/>
      <c r="C62" s="21"/>
      <c r="D62" s="34"/>
      <c r="E62" s="26"/>
      <c r="F62" s="26"/>
    </row>
    <row r="63" spans="2:6" ht="15" thickBot="1">
      <c r="B63" s="62" t="s">
        <v>61</v>
      </c>
      <c r="C63" s="63"/>
      <c r="D63" s="44">
        <f>SUM(D8,D18,D14,D15,D22,D26,D37,D43,D49,D52,D56,D60)</f>
        <v>2230000</v>
      </c>
      <c r="E63" s="45">
        <f>SUM(E8,E14,E15,E18,E22,E26,E37,E43,E49,E52,E56,E60)</f>
        <v>2096978.1400000001</v>
      </c>
      <c r="F63" s="45">
        <f>D63-E63</f>
        <v>133021.85999999987</v>
      </c>
    </row>
    <row r="64" spans="2:6" ht="15" thickBot="1">
      <c r="B64" s="35"/>
      <c r="C64" s="36"/>
      <c r="D64" s="37"/>
      <c r="E64" s="38"/>
      <c r="F64" s="39"/>
    </row>
    <row r="65" spans="2:6" ht="30.75" customHeight="1" thickBot="1">
      <c r="B65" s="49" t="s">
        <v>62</v>
      </c>
      <c r="C65" s="59"/>
      <c r="D65" s="49" t="s">
        <v>94</v>
      </c>
      <c r="E65" s="60" t="s">
        <v>95</v>
      </c>
      <c r="F65" s="49" t="s">
        <v>93</v>
      </c>
    </row>
    <row r="66" spans="2:6" ht="14.25">
      <c r="B66" s="55"/>
      <c r="C66" s="56"/>
      <c r="D66" s="57"/>
      <c r="E66" s="58"/>
      <c r="F66" s="67"/>
    </row>
    <row r="67" spans="2:6" ht="14.25">
      <c r="B67" s="16" t="s">
        <v>63</v>
      </c>
      <c r="C67" s="21" t="s">
        <v>64</v>
      </c>
      <c r="D67" s="41">
        <v>235000</v>
      </c>
      <c r="E67" s="40">
        <v>92200</v>
      </c>
      <c r="F67" s="41">
        <v>-140800</v>
      </c>
    </row>
    <row r="68" spans="2:6" ht="14.25">
      <c r="B68" s="17" t="s">
        <v>33</v>
      </c>
      <c r="C68" s="21" t="s">
        <v>65</v>
      </c>
      <c r="D68" s="25">
        <v>235000</v>
      </c>
      <c r="E68" s="65">
        <v>92200</v>
      </c>
      <c r="F68" s="26">
        <v>-140800</v>
      </c>
    </row>
    <row r="69" spans="2:6" ht="14.25">
      <c r="B69" s="17"/>
      <c r="C69" s="21" t="s">
        <v>66</v>
      </c>
      <c r="D69" s="25">
        <v>0</v>
      </c>
      <c r="E69" s="27">
        <v>0</v>
      </c>
      <c r="F69" s="26">
        <v>0</v>
      </c>
    </row>
    <row r="70" spans="2:6" ht="14.25">
      <c r="B70" s="17"/>
      <c r="C70" s="21" t="s">
        <v>67</v>
      </c>
      <c r="D70" s="25">
        <v>0</v>
      </c>
      <c r="E70" s="27">
        <v>0</v>
      </c>
      <c r="F70" s="26">
        <v>0</v>
      </c>
    </row>
    <row r="71" spans="2:6" ht="14.25">
      <c r="B71" s="17"/>
      <c r="C71" s="21"/>
      <c r="D71" s="26"/>
      <c r="E71" s="28"/>
      <c r="F71" s="26"/>
    </row>
    <row r="72" spans="2:6" ht="14.25">
      <c r="B72" s="16" t="s">
        <v>68</v>
      </c>
      <c r="C72" s="21" t="s">
        <v>69</v>
      </c>
      <c r="D72" s="41">
        <v>130000</v>
      </c>
      <c r="E72" s="46">
        <v>141680.31</v>
      </c>
      <c r="F72" s="41">
        <v>11680</v>
      </c>
    </row>
    <row r="73" spans="2:6" ht="14.25">
      <c r="B73" s="17"/>
      <c r="C73" s="21"/>
      <c r="D73" s="26"/>
      <c r="E73" s="28"/>
      <c r="F73" s="26"/>
    </row>
    <row r="74" spans="2:6" ht="14.25">
      <c r="B74" s="16" t="s">
        <v>70</v>
      </c>
      <c r="C74" s="21" t="s">
        <v>71</v>
      </c>
      <c r="D74" s="41">
        <f>SUM(D75:D76)</f>
        <v>1465000</v>
      </c>
      <c r="E74" s="46">
        <f>SUM(E75:E76)</f>
        <v>1608000</v>
      </c>
      <c r="F74" s="41">
        <f>SUM(F75:F76)</f>
        <v>143000</v>
      </c>
    </row>
    <row r="75" spans="2:6" ht="14.25">
      <c r="B75" s="17" t="s">
        <v>89</v>
      </c>
      <c r="C75" s="21" t="s">
        <v>90</v>
      </c>
      <c r="D75" s="26"/>
      <c r="E75" s="28">
        <v>143000</v>
      </c>
      <c r="F75" s="26">
        <v>143000</v>
      </c>
    </row>
    <row r="76" spans="2:6" ht="14.25">
      <c r="B76" s="17" t="s">
        <v>88</v>
      </c>
      <c r="C76" s="21" t="s">
        <v>91</v>
      </c>
      <c r="D76" s="26">
        <v>1465000</v>
      </c>
      <c r="E76" s="28">
        <v>1465000</v>
      </c>
      <c r="F76" s="26">
        <v>0</v>
      </c>
    </row>
    <row r="77" spans="2:6" ht="14.25">
      <c r="B77" s="16" t="s">
        <v>72</v>
      </c>
      <c r="C77" s="21" t="s">
        <v>73</v>
      </c>
      <c r="D77" s="41">
        <f>SUM(D78,D79)</f>
        <v>400000</v>
      </c>
      <c r="E77" s="46">
        <f>SUM(E78,E79)</f>
        <v>400000</v>
      </c>
      <c r="F77" s="26">
        <v>0</v>
      </c>
    </row>
    <row r="78" spans="2:6" ht="14.25">
      <c r="B78" s="17" t="s">
        <v>74</v>
      </c>
      <c r="C78" s="21" t="s">
        <v>102</v>
      </c>
      <c r="D78" s="26">
        <v>250000</v>
      </c>
      <c r="E78" s="28">
        <v>250000</v>
      </c>
      <c r="F78" s="26">
        <v>0</v>
      </c>
    </row>
    <row r="79" spans="2:6" ht="14.25">
      <c r="B79" s="17"/>
      <c r="C79" s="21" t="s">
        <v>103</v>
      </c>
      <c r="D79" s="26">
        <v>150000</v>
      </c>
      <c r="E79" s="28">
        <v>150000</v>
      </c>
      <c r="F79" s="26">
        <v>0</v>
      </c>
    </row>
    <row r="80" spans="2:6" ht="14.25">
      <c r="B80" s="17"/>
      <c r="C80" s="21"/>
      <c r="D80" s="26"/>
      <c r="E80" s="28"/>
      <c r="F80" s="26"/>
    </row>
    <row r="81" spans="2:6" ht="14.25">
      <c r="B81" s="18" t="s">
        <v>75</v>
      </c>
      <c r="C81" s="21"/>
      <c r="D81" s="47">
        <f>SUM(D67,D72,D74,D77)</f>
        <v>2230000</v>
      </c>
      <c r="E81" s="48">
        <f>SUM(E68,E72,E74,E77)</f>
        <v>2241880.31</v>
      </c>
      <c r="F81" s="47">
        <f>SUM(F67,F72,F74,F77)</f>
        <v>13880</v>
      </c>
    </row>
    <row r="82" spans="2:6" ht="14.25">
      <c r="B82" s="19"/>
      <c r="C82" s="22"/>
      <c r="D82" s="14"/>
      <c r="E82" s="29"/>
      <c r="F82" s="26"/>
    </row>
    <row r="83" spans="2:6" ht="15" thickBot="1">
      <c r="B83" s="20"/>
      <c r="C83" s="23" t="s">
        <v>101</v>
      </c>
      <c r="D83" s="8"/>
      <c r="E83" s="44">
        <f>SUM(E81-E63)</f>
        <v>144902.16999999993</v>
      </c>
      <c r="F83" s="31"/>
    </row>
    <row r="84" spans="4:5" ht="14.25">
      <c r="D84" s="9"/>
      <c r="E84" s="13"/>
    </row>
    <row r="85" spans="4:5" ht="14.25">
      <c r="D85" s="10"/>
      <c r="E85" s="13"/>
    </row>
  </sheetData>
  <sheetProtection/>
  <mergeCells count="5">
    <mergeCell ref="B1:C1"/>
    <mergeCell ref="B2:C2"/>
    <mergeCell ref="B3:C3"/>
    <mergeCell ref="B63:C63"/>
    <mergeCell ref="B4:E4"/>
  </mergeCells>
  <printOptions/>
  <pageMargins left="0.11811023622047245" right="0.11811023622047245" top="0.1968503937007874" bottom="0.1968503937007874" header="0.31496062992125984" footer="0.31496062992125984"/>
  <pageSetup horizontalDpi="300" verticalDpi="300" orientation="portrait" paperSize="9" r:id="rId1"/>
  <ignoredErrors>
    <ignoredError sqref="E8 E5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 ČUS Náchod</dc:creator>
  <cp:keywords/>
  <dc:description/>
  <cp:lastModifiedBy>Jaroslav Šmíd</cp:lastModifiedBy>
  <cp:lastPrinted>2024-06-10T09:54:33Z</cp:lastPrinted>
  <dcterms:created xsi:type="dcterms:W3CDTF">2021-10-01T13:37:09Z</dcterms:created>
  <dcterms:modified xsi:type="dcterms:W3CDTF">2024-06-10T10:24:04Z</dcterms:modified>
  <cp:category/>
  <cp:version/>
  <cp:contentType/>
  <cp:contentStatus/>
</cp:coreProperties>
</file>